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ADME" sheetId="1" state="visible" r:id="rId1"/>
    <sheet name="Assumptions" sheetId="2" state="visible" r:id="rId2"/>
    <sheet name="Cost Breakdown" sheetId="3" state="visible" r:id="rId3"/>
    <sheet name="Scenarios" sheetId="4" state="visible" r:id="rId4"/>
    <sheet name="Projection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$#,##0.00"/>
    <numFmt numFmtId="165" formatCode="0.0%"/>
    <numFmt numFmtId="166" formatCode="$#,##0;($#,##0);-"/>
    <numFmt numFmtId="167" formatCode="#,##0;(#,##0);-"/>
    <numFmt numFmtId="168" formatCode="0.0x"/>
  </numFmts>
  <fonts count="9">
    <font>
      <name val="Calibri"/>
      <family val="2"/>
      <color theme="1"/>
      <sz val="11"/>
      <scheme val="minor"/>
    </font>
    <font>
      <name val="Arial"/>
      <b val="1"/>
      <sz val="10"/>
    </font>
    <font>
      <name val="Arial"/>
      <sz val="10"/>
    </font>
    <font>
      <name val="Arial"/>
      <b val="1"/>
      <sz val="13"/>
    </font>
    <font>
      <name val="Arial"/>
      <i val="1"/>
      <sz val="10"/>
    </font>
    <font>
      <name val="Arial"/>
      <color rgb="000000FF"/>
      <sz val="10"/>
    </font>
    <font>
      <name val="Arial"/>
      <i val="1"/>
      <color rgb="00555555"/>
      <sz val="9"/>
    </font>
    <font>
      <name val="Arial"/>
      <b val="1"/>
      <color rgb="00FFFFFF"/>
      <sz val="10"/>
    </font>
    <font>
      <name val="Arial"/>
      <color rgb="00008000"/>
      <sz val="10"/>
    </font>
  </fonts>
  <fills count="5">
    <fill>
      <patternFill/>
    </fill>
    <fill>
      <patternFill patternType="gray125"/>
    </fill>
    <fill>
      <patternFill patternType="solid">
        <fgColor rgb="00D9E2F3"/>
      </patternFill>
    </fill>
    <fill>
      <patternFill patternType="solid">
        <fgColor rgb="00FFFF00"/>
      </patternFill>
    </fill>
    <fill>
      <patternFill patternType="solid">
        <fgColor rgb="001F3864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32">
    <xf numFmtId="0" fontId="0" fillId="0" borderId="0" pivotButton="0" quotePrefix="0" xfId="0"/>
    <xf numFmtId="0" fontId="3" fillId="0" borderId="0" pivotButton="0" quotePrefix="0" xfId="0"/>
    <xf numFmtId="0" fontId="2" fillId="0" borderId="0" applyAlignment="1" pivotButton="0" quotePrefix="0" xfId="0">
      <alignment vertical="top" wrapText="1"/>
    </xf>
    <xf numFmtId="0" fontId="4" fillId="0" borderId="0" pivotButton="0" quotePrefix="0" xfId="0"/>
    <xf numFmtId="0" fontId="2" fillId="0" borderId="0" pivotButton="0" quotePrefix="0" xfId="0"/>
    <xf numFmtId="0" fontId="1" fillId="0" borderId="0" pivotButton="0" quotePrefix="0" xfId="0"/>
    <xf numFmtId="0" fontId="1" fillId="2" borderId="0" pivotButton="0" quotePrefix="0" xfId="0"/>
    <xf numFmtId="0" fontId="0" fillId="2" borderId="0" pivotButton="0" quotePrefix="0" xfId="0"/>
    <xf numFmtId="164" fontId="5" fillId="3" borderId="0" pivotButton="0" quotePrefix="0" xfId="0"/>
    <xf numFmtId="0" fontId="6" fillId="0" borderId="0" applyAlignment="1" pivotButton="0" quotePrefix="0" xfId="0">
      <alignment vertical="top" wrapText="1"/>
    </xf>
    <xf numFmtId="165" fontId="5" fillId="3" borderId="0" pivotButton="0" quotePrefix="0" xfId="0"/>
    <xf numFmtId="164" fontId="0" fillId="0" borderId="0" pivotButton="0" quotePrefix="0" xfId="0"/>
    <xf numFmtId="0" fontId="6" fillId="0" borderId="0" pivotButton="0" quotePrefix="0" xfId="0"/>
    <xf numFmtId="0" fontId="5" fillId="0" borderId="0" pivotButton="0" quotePrefix="0" xfId="0"/>
    <xf numFmtId="0" fontId="7" fillId="4" borderId="0" pivotButton="0" quotePrefix="0" xfId="0"/>
    <xf numFmtId="0" fontId="2" fillId="0" borderId="1" pivotButton="0" quotePrefix="0" xfId="0"/>
    <xf numFmtId="166" fontId="5" fillId="0" borderId="1" pivotButton="0" quotePrefix="0" xfId="0"/>
    <xf numFmtId="0" fontId="6" fillId="0" borderId="1" applyAlignment="1" pivotButton="0" quotePrefix="0" xfId="0">
      <alignment vertical="top" wrapText="1"/>
    </xf>
    <xf numFmtId="166" fontId="1" fillId="2" borderId="0" pivotButton="0" quotePrefix="0" xfId="0"/>
    <xf numFmtId="0" fontId="1" fillId="0" borderId="1" pivotButton="0" quotePrefix="0" xfId="0"/>
    <xf numFmtId="167" fontId="5" fillId="3" borderId="1" pivotButton="0" quotePrefix="0" xfId="0"/>
    <xf numFmtId="167" fontId="0" fillId="0" borderId="1" pivotButton="0" quotePrefix="0" xfId="0"/>
    <xf numFmtId="0" fontId="5" fillId="3" borderId="0" pivotButton="0" quotePrefix="0" xfId="0"/>
    <xf numFmtId="166" fontId="8" fillId="0" borderId="0" pivotButton="0" quotePrefix="0" xfId="0"/>
    <xf numFmtId="164" fontId="8" fillId="0" borderId="0" pivotButton="0" quotePrefix="0" xfId="0"/>
    <xf numFmtId="167" fontId="1" fillId="2" borderId="0" pivotButton="0" quotePrefix="0" xfId="0"/>
    <xf numFmtId="10" fontId="0" fillId="0" borderId="0" pivotButton="0" quotePrefix="0" xfId="0"/>
    <xf numFmtId="167" fontId="0" fillId="0" borderId="0" pivotButton="0" quotePrefix="0" xfId="0"/>
    <xf numFmtId="166" fontId="0" fillId="0" borderId="0" pivotButton="0" quotePrefix="0" xfId="0"/>
    <xf numFmtId="165" fontId="0" fillId="0" borderId="0" pivotButton="0" quotePrefix="0" xfId="0"/>
    <xf numFmtId="166" fontId="5" fillId="3" borderId="0" pivotButton="0" quotePrefix="0" xfId="0"/>
    <xf numFmtId="168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workbookViewId="0">
      <selection activeCell="A1" sqref="A1"/>
    </sheetView>
  </sheetViews>
  <sheetFormatPr baseColWidth="8" defaultRowHeight="15"/>
  <cols>
    <col width="22" customWidth="1" min="1" max="1"/>
    <col width="95" customWidth="1" min="2" max="2"/>
  </cols>
  <sheetData>
    <row r="1">
      <c r="A1" s="1" t="inlineStr">
        <is>
          <t>JINN STUDIOS LLC — CONSOLIDATED FINANCIAL MODEL</t>
        </is>
      </c>
      <c r="B1" s="2" t="inlineStr"/>
    </row>
    <row r="2">
      <c r="A2" s="3" t="inlineStr">
        <is>
          <t>The Jinn (Title 1) | $9.99 price point | Built on Phase 1 Business Plan logic</t>
        </is>
      </c>
      <c r="B2" s="2" t="inlineStr"/>
    </row>
    <row r="3">
      <c r="A3" s="4" t="inlineStr"/>
      <c r="B3" s="2" t="inlineStr"/>
    </row>
    <row r="4">
      <c r="A4" s="4" t="inlineStr">
        <is>
          <t>Version</t>
        </is>
      </c>
      <c r="B4" s="2" t="inlineStr">
        <is>
          <t>1.0 — supersedes Financials.xlsx, Financials V1.1, Financials 2.0, Jinn_Studios_Financials_3_0, ONE-PAGE FINANCIAL SUMMARY</t>
        </is>
      </c>
    </row>
    <row r="5">
      <c r="A5" s="4" t="inlineStr">
        <is>
          <t>Prepared</t>
        </is>
      </c>
      <c r="B5" s="2" t="inlineStr">
        <is>
          <t>August 2026</t>
        </is>
      </c>
    </row>
    <row r="6">
      <c r="A6" s="4" t="inlineStr">
        <is>
          <t>Entity</t>
        </is>
      </c>
      <c r="B6" s="2" t="inlineStr">
        <is>
          <t>Jinn Studios LLC, Sharjah Media City Free Zone (Shams), Sharjah, UAE. Formation No. 2543106</t>
        </is>
      </c>
    </row>
    <row r="7">
      <c r="A7" s="4" t="inlineStr"/>
      <c r="B7" s="2" t="inlineStr"/>
    </row>
    <row r="8">
      <c r="A8" s="5" t="inlineStr">
        <is>
          <t>COLOUR KEY</t>
        </is>
      </c>
      <c r="B8" s="2" t="inlineStr"/>
    </row>
    <row r="9">
      <c r="A9" s="4" t="inlineStr">
        <is>
          <t>Blue text</t>
        </is>
      </c>
      <c r="B9" s="2" t="inlineStr">
        <is>
          <t>Hardcoded input or scenario lever — edit these</t>
        </is>
      </c>
    </row>
    <row r="10">
      <c r="A10" s="4" t="inlineStr">
        <is>
          <t>Black text</t>
        </is>
      </c>
      <c r="B10" s="2" t="inlineStr">
        <is>
          <t>Formula — do not overwrite</t>
        </is>
      </c>
    </row>
    <row r="11">
      <c r="A11" s="4" t="inlineStr">
        <is>
          <t>Green text</t>
        </is>
      </c>
      <c r="B11" s="2" t="inlineStr">
        <is>
          <t>Link to another sheet in this workbook</t>
        </is>
      </c>
    </row>
    <row r="12">
      <c r="A12" s="4" t="inlineStr">
        <is>
          <t>Yellow fill</t>
        </is>
      </c>
      <c r="B12" s="2" t="inlineStr">
        <is>
          <t>Key assumption requiring founder sign-off</t>
        </is>
      </c>
    </row>
    <row r="13">
      <c r="A13" s="4" t="inlineStr"/>
      <c r="B13" s="2" t="inlineStr"/>
    </row>
    <row r="14">
      <c r="A14" s="5" t="inlineStr">
        <is>
          <t>WHAT CHANGED FROM PRIOR MODELS</t>
        </is>
      </c>
      <c r="B14" s="2" t="inlineStr"/>
    </row>
    <row r="15">
      <c r="A15" s="4" t="inlineStr">
        <is>
          <t>1</t>
        </is>
      </c>
      <c r="B15" s="2" t="inlineStr">
        <is>
          <t>Price standardised at $9.99 base / $6.99 DLC / $3.99 soundtrack, per Phase 1 Business Plan. The $29.99 variant is retired.</t>
        </is>
      </c>
    </row>
    <row r="16">
      <c r="A16" s="4" t="inlineStr">
        <is>
          <t>2</t>
        </is>
      </c>
      <c r="B16" s="2" t="inlineStr">
        <is>
          <t>Platform audiences are NOT summed. Prior model added PSN + Xbox + Steam MAU to reach 397M in Year 3. Those pools overlap heavily; premium buyers own multiple platforms. Year 2 and 3 units are now modelled as growth multiples off a Year 1 base, not as penetration of an inflated audience.</t>
        </is>
      </c>
    </row>
    <row r="17">
      <c r="A17" s="4" t="inlineStr">
        <is>
          <t>3</t>
        </is>
      </c>
      <c r="B17" s="2" t="inlineStr">
        <is>
          <t>Years 2 and 3 now carry real team cost. Prior model showed $0 development cost after Year 1, producing a 96.6% EBITDA margin. A studio that spends nothing on its team in Years 2-3 is not a going concern.</t>
        </is>
      </c>
    </row>
    <row r="18">
      <c r="A18" s="4" t="inlineStr">
        <is>
          <t>4</t>
        </is>
      </c>
      <c r="B18" s="2" t="inlineStr">
        <is>
          <t>Three scenarios replace a single point forecast. Base case is deliberately below the prior model.</t>
        </is>
      </c>
    </row>
    <row r="19">
      <c r="A19" s="4" t="inlineStr">
        <is>
          <t>5</t>
        </is>
      </c>
      <c r="B19" s="2" t="inlineStr">
        <is>
          <t>Break-even is stated in units, not asserted. See Scenarios tab.</t>
        </is>
      </c>
    </row>
    <row r="20">
      <c r="A20" s="4" t="inlineStr"/>
      <c r="B20" s="2" t="inlineStr"/>
    </row>
    <row r="21">
      <c r="A21" s="5" t="inlineStr">
        <is>
          <t>SOURCES</t>
        </is>
      </c>
      <c r="B21" s="2" t="inlineStr"/>
    </row>
    <row r="22">
      <c r="A22" s="4" t="inlineStr">
        <is>
          <t>Cost basis</t>
        </is>
      </c>
      <c r="B22" s="2" t="inlineStr">
        <is>
          <t>Cost Breakdown tab, carried unchanged from Jinn_Studios_Financials_3_0.xlsx (Year 1 total $603,550)</t>
        </is>
      </c>
    </row>
    <row r="23">
      <c r="A23" s="4" t="inlineStr">
        <is>
          <t>Platform fee</t>
        </is>
      </c>
      <c r="B23" s="2" t="inlineStr">
        <is>
          <t>30% standard storefront revenue share — PlayStation Store, Xbox, Steam</t>
        </is>
      </c>
    </row>
    <row r="24">
      <c r="A24" s="4" t="inlineStr">
        <is>
          <t>PSN MAU</t>
        </is>
      </c>
      <c r="B24" s="2" t="inlineStr">
        <is>
          <t>119M as of Sept 2024. Source: Sony Q2 FY2025 earnings</t>
        </is>
      </c>
    </row>
    <row r="25">
      <c r="A25" s="4" t="inlineStr">
        <is>
          <t>Unit comps</t>
        </is>
      </c>
      <c r="B25" s="2" t="inlineStr">
        <is>
          <t>Hollow Knight ~250K Year 1 Steam; Hades ~300K Early Access Year 1; Dead Cells ~500K Year 1</t>
        </is>
      </c>
    </row>
    <row r="26">
      <c r="A26" s="4" t="inlineStr">
        <is>
          <t>DLC attach</t>
        </is>
      </c>
      <c r="B26" s="2" t="inlineStr">
        <is>
          <t>Industry range 15-25% for single-player premium. Model uses 10% Year 1, 25% Years 2-3</t>
        </is>
      </c>
    </row>
    <row r="27">
      <c r="A27" s="4" t="inlineStr"/>
      <c r="B27" s="2" t="inlineStr"/>
    </row>
    <row r="28">
      <c r="A28" s="5" t="inlineStr">
        <is>
          <t>REMOVED FROM PRIOR MODELS</t>
        </is>
      </c>
      <c r="B28" s="2" t="inlineStr"/>
    </row>
    <row r="29">
      <c r="A29" s="4" t="inlineStr"/>
      <c r="B29" s="2" t="inlineStr">
        <is>
          <t>Reddit thread and Grokipedia citations for DLC attach rates — not admissible in a data room. Replaced with Newzoo range and named title comps.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21"/>
  <sheetViews>
    <sheetView workbookViewId="0">
      <selection activeCell="A1" sqref="A1"/>
    </sheetView>
  </sheetViews>
  <sheetFormatPr baseColWidth="8" defaultRowHeight="15"/>
  <cols>
    <col width="40" customWidth="1" min="1" max="1"/>
    <col width="16" customWidth="1" min="2" max="2"/>
    <col width="16" customWidth="1" min="3" max="3"/>
    <col width="16" customWidth="1" min="4" max="4"/>
    <col width="62" customWidth="1" min="5" max="5"/>
  </cols>
  <sheetData>
    <row r="1">
      <c r="A1" s="1" t="inlineStr">
        <is>
          <t>ASSUMPTIONS</t>
        </is>
      </c>
    </row>
    <row r="3">
      <c r="A3" s="6" t="inlineStr">
        <is>
          <t>A. PRICING (USD)</t>
        </is>
      </c>
      <c r="B3" s="7" t="n"/>
      <c r="C3" s="7" t="n"/>
      <c r="D3" s="7" t="n"/>
      <c r="E3" s="6" t="inlineStr">
        <is>
          <t>Source / rationale</t>
        </is>
      </c>
    </row>
    <row r="4">
      <c r="A4" s="4" t="inlineStr">
        <is>
          <t>Base game — retail price</t>
        </is>
      </c>
      <c r="B4" s="8" t="n">
        <v>9.99</v>
      </c>
      <c r="E4" s="9" t="inlineStr">
        <is>
          <t>Phase 1 Business Plan. Conversion-first pricing for unknown IP from an unknown studio.</t>
        </is>
      </c>
    </row>
    <row r="5">
      <c r="A5" s="4" t="inlineStr">
        <is>
          <t>Story DLC — retail price</t>
        </is>
      </c>
      <c r="B5" s="8" t="n">
        <v>6.99</v>
      </c>
      <c r="E5" s="9" t="inlineStr">
        <is>
          <t>Phase 1 Business Plan.</t>
        </is>
      </c>
    </row>
    <row r="6">
      <c r="A6" s="4" t="inlineStr">
        <is>
          <t>Soundtrack — retail price</t>
        </is>
      </c>
      <c r="B6" s="8" t="n">
        <v>3.99</v>
      </c>
      <c r="E6" s="9" t="inlineStr">
        <is>
          <t>Phase 1 Business Plan. Two soundtracks already produced and published.</t>
        </is>
      </c>
    </row>
    <row r="7">
      <c r="A7" s="4" t="inlineStr">
        <is>
          <t>Platform revenue share</t>
        </is>
      </c>
      <c r="B7" s="10" t="n">
        <v>0.3</v>
      </c>
      <c r="E7" s="9" t="inlineStr">
        <is>
          <t>Standard storefront fee — PlayStation Store, Xbox, Steam.</t>
        </is>
      </c>
    </row>
    <row r="8">
      <c r="A8" s="4" t="inlineStr">
        <is>
          <t>Net revenue per base game unit</t>
        </is>
      </c>
      <c r="B8" s="11">
        <f>B4*(1-B7)</f>
        <v/>
      </c>
      <c r="E8" s="12" t="inlineStr">
        <is>
          <t>Developer net after platform fee.</t>
        </is>
      </c>
    </row>
    <row r="9">
      <c r="A9" s="4" t="inlineStr">
        <is>
          <t>Net revenue per DLC unit</t>
        </is>
      </c>
      <c r="B9" s="11">
        <f>B5*(1-B7)</f>
        <v/>
      </c>
    </row>
    <row r="10">
      <c r="A10" s="4" t="inlineStr">
        <is>
          <t>Net revenue per soundtrack unit</t>
        </is>
      </c>
      <c r="B10" s="11">
        <f>B6*(1-B7)</f>
        <v/>
      </c>
    </row>
    <row r="12">
      <c r="A12" s="6" t="inlineStr">
        <is>
          <t>B. ATTACH RATES</t>
        </is>
      </c>
      <c r="B12" s="7" t="n"/>
      <c r="C12" s="7" t="n"/>
      <c r="D12" s="7" t="n"/>
      <c r="E12" s="7" t="n"/>
    </row>
    <row r="13">
      <c r="A13" s="4" t="inlineStr"/>
      <c r="B13" s="5" t="inlineStr">
        <is>
          <t>Year 1</t>
        </is>
      </c>
      <c r="C13" s="5" t="inlineStr">
        <is>
          <t>Year 2</t>
        </is>
      </c>
      <c r="D13" s="5" t="inlineStr">
        <is>
          <t>Year 3</t>
        </is>
      </c>
    </row>
    <row r="14">
      <c r="A14" s="4" t="inlineStr">
        <is>
          <t>DLC attach — % of base game buyers</t>
        </is>
      </c>
      <c r="B14" s="10" t="n">
        <v>0.1</v>
      </c>
      <c r="C14" s="10" t="n">
        <v>0.25</v>
      </c>
      <c r="D14" s="10" t="n">
        <v>0.25</v>
      </c>
      <c r="E14" s="9" t="inlineStr">
        <is>
          <t>Industry range 15-25% for single-player premium (Newzoo). Year 1 held at 10% for an unknown IP; 25% thereafter as the audience matures.</t>
        </is>
      </c>
    </row>
    <row r="15">
      <c r="A15" s="4" t="inlineStr">
        <is>
          <t>Soundtrack attach — % of base game buyers</t>
        </is>
      </c>
      <c r="B15" s="10" t="n">
        <v>0.05</v>
      </c>
      <c r="C15" s="10" t="n">
        <v>0.07000000000000001</v>
      </c>
      <c r="D15" s="10" t="n">
        <v>0.07000000000000001</v>
      </c>
      <c r="E15" s="9" t="inlineStr">
        <is>
          <t>Dual English/Urdu soundtrack carries a cultural premium in diaspora markets.</t>
        </is>
      </c>
    </row>
    <row r="17">
      <c r="A17" s="6" t="inlineStr">
        <is>
          <t>C. PLATFORM SEQUENCE</t>
        </is>
      </c>
      <c r="B17" s="7" t="n"/>
      <c r="C17" s="7" t="n"/>
      <c r="D17" s="7" t="n"/>
      <c r="E17" s="7" t="n"/>
    </row>
    <row r="18">
      <c r="A18" s="4" t="inlineStr">
        <is>
          <t>Year 1</t>
        </is>
      </c>
      <c r="B18" s="13" t="inlineStr">
        <is>
          <t>PlayStation 5 only</t>
        </is>
      </c>
    </row>
    <row r="19">
      <c r="A19" s="4" t="inlineStr">
        <is>
          <t>Year 2</t>
        </is>
      </c>
      <c r="B19" s="13" t="inlineStr">
        <is>
          <t>+ Xbox Series X|S</t>
        </is>
      </c>
    </row>
    <row r="20">
      <c r="A20" s="4" t="inlineStr">
        <is>
          <t>Year 3</t>
        </is>
      </c>
      <c r="B20" s="13" t="inlineStr">
        <is>
          <t>+ PC (Steam / Epic)</t>
        </is>
      </c>
    </row>
    <row r="21" ht="30" customHeight="1">
      <c r="A21" s="5" t="inlineStr">
        <is>
          <t>Note</t>
        </is>
      </c>
      <c r="B21" s="9" t="inlineStr">
        <is>
          <t>Platform expansion widens reach across a LARGELY OVERLAPPING premium player base. Audiences are not additive. Unit growth is therefore modelled as a multiple off the Year 1 base, not as penetration of a summed MAU pool.</t>
        </is>
      </c>
    </row>
  </sheetData>
  <mergeCells count="1">
    <mergeCell ref="B21:E2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6" customWidth="1" min="1" max="1"/>
    <col width="16" customWidth="1" min="2" max="2"/>
    <col width="16" customWidth="1" min="3" max="3"/>
    <col width="16" customWidth="1" min="4" max="4"/>
    <col width="60" customWidth="1" min="5" max="5"/>
  </cols>
  <sheetData>
    <row r="1">
      <c r="A1" s="1" t="inlineStr">
        <is>
          <t>COST STRUCTURE</t>
        </is>
      </c>
    </row>
    <row r="3">
      <c r="A3" s="14" t="inlineStr">
        <is>
          <t>Category</t>
        </is>
      </c>
      <c r="B3" s="14" t="inlineStr">
        <is>
          <t>Year 1</t>
        </is>
      </c>
      <c r="C3" s="14" t="inlineStr">
        <is>
          <t>Year 2</t>
        </is>
      </c>
      <c r="D3" s="14" t="inlineStr">
        <is>
          <t>Year 3</t>
        </is>
      </c>
      <c r="E3" s="14" t="inlineStr">
        <is>
          <t>Notes</t>
        </is>
      </c>
    </row>
    <row r="4">
      <c r="A4" s="15" t="inlineStr">
        <is>
          <t>Core development team</t>
        </is>
      </c>
      <c r="B4" s="16" t="n">
        <v>344350</v>
      </c>
      <c r="C4" s="16" t="n">
        <v>180000</v>
      </c>
      <c r="D4" s="16" t="n">
        <v>198000</v>
      </c>
      <c r="E4" s="17" t="inlineStr">
        <is>
          <t>Year 1 carried from prior cost breakdown (7 roles). Years 2-3 reflect a RETAINED core team on DLC and Title 2 pre-production. Prior model showed $0 here, which is not a going concern.</t>
        </is>
      </c>
    </row>
    <row r="5">
      <c r="A5" s="15" t="inlineStr">
        <is>
          <t>Art, characters, environments</t>
        </is>
      </c>
      <c r="B5" s="16" t="n">
        <v>95400</v>
      </c>
      <c r="C5" s="16" t="n">
        <v>0</v>
      </c>
      <c r="D5" s="16" t="n">
        <v>0</v>
      </c>
      <c r="E5" s="17" t="inlineStr">
        <is>
          <t>One-time production assets. 60-70% reusable across franchise titles.</t>
        </is>
      </c>
    </row>
    <row r="6">
      <c r="A6" s="15" t="inlineStr">
        <is>
          <t>Technology, tools, hardware</t>
        </is>
      </c>
      <c r="B6" s="16" t="n">
        <v>40900</v>
      </c>
      <c r="C6" s="16" t="n">
        <v>12000</v>
      </c>
      <c r="D6" s="16" t="n">
        <v>13000</v>
      </c>
      <c r="E6" s="17" t="inlineStr">
        <is>
          <t>UE5, Maya, Houdini, MotionBuilder, Perforce, workstations. Years 2-3 are licence renewals only.</t>
        </is>
      </c>
    </row>
    <row r="7">
      <c r="A7" s="15" t="inlineStr">
        <is>
          <t>Voice acting and music</t>
        </is>
      </c>
      <c r="B7" s="16" t="n">
        <v>27250</v>
      </c>
      <c r="C7" s="16" t="n">
        <v>25000</v>
      </c>
      <c r="D7" s="16" t="n">
        <v>27000</v>
      </c>
      <c r="E7" s="17" t="inlineStr">
        <is>
          <t>Year 1 full English + Urdu dual track. Years 2-3 cover DLC dialogue.</t>
        </is>
      </c>
    </row>
    <row r="8">
      <c r="A8" s="15" t="inlineStr">
        <is>
          <t>DLC and content production</t>
        </is>
      </c>
      <c r="B8" s="16" t="n">
        <v>0</v>
      </c>
      <c r="C8" s="16" t="n">
        <v>60000</v>
      </c>
      <c r="D8" s="16" t="n">
        <v>66000</v>
      </c>
      <c r="E8" s="17" t="inlineStr">
        <is>
          <t>Story DLC episodes. No cost in Year 1 (base game only).</t>
        </is>
      </c>
    </row>
    <row r="9">
      <c r="A9" s="15" t="inlineStr">
        <is>
          <t>Marketing and launch</t>
        </is>
      </c>
      <c r="B9" s="16" t="n">
        <v>68150</v>
      </c>
      <c r="C9" s="16" t="n">
        <v>74965</v>
      </c>
      <c r="D9" s="16" t="n">
        <v>82462</v>
      </c>
      <c r="E9" s="17" t="inlineStr">
        <is>
          <t>Year 1 launch campaign. 10% YoY growth for sustaining marketing and DLC promotion.</t>
        </is>
      </c>
    </row>
    <row r="10">
      <c r="A10" s="15" t="inlineStr">
        <is>
          <t>Legal, admin, overheads</t>
        </is>
      </c>
      <c r="B10" s="16" t="n">
        <v>27500</v>
      </c>
      <c r="C10" s="16" t="n">
        <v>30250</v>
      </c>
      <c r="D10" s="16" t="n">
        <v>33275</v>
      </c>
      <c r="E10" s="17" t="inlineStr">
        <is>
          <t>Shams licence renewal, facility, contracts, IP registration, accounting. 10% YoY.</t>
        </is>
      </c>
    </row>
    <row r="11">
      <c r="A11" s="6" t="inlineStr">
        <is>
          <t>TOTAL COST</t>
        </is>
      </c>
      <c r="B11" s="18">
        <f>SUM(B4:B10)</f>
        <v/>
      </c>
      <c r="C11" s="18">
        <f>SUM(C4:C10)</f>
        <v/>
      </c>
      <c r="D11" s="18">
        <f>SUM(D4:D10)</f>
        <v/>
      </c>
      <c r="E11" s="7" t="n"/>
    </row>
    <row r="13" ht="26" customHeight="1">
      <c r="A13" s="12" t="inlineStr">
        <is>
          <t>Year 1 total is unchanged from the prior cost breakdown ($603,550) so the production budget remains directly comparable to the existing pitch materials.</t>
        </is>
      </c>
    </row>
  </sheetData>
  <mergeCells count="1">
    <mergeCell ref="A13:E13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44" customWidth="1" min="1" max="1"/>
    <col width="16" customWidth="1" min="2" max="2"/>
    <col width="16" customWidth="1" min="3" max="3"/>
    <col width="16" customWidth="1" min="4" max="4"/>
    <col width="16" customWidth="1" min="5" max="5"/>
    <col width="52" customWidth="1" min="6" max="6"/>
  </cols>
  <sheetData>
    <row r="1">
      <c r="A1" s="1" t="inlineStr">
        <is>
          <t>UNIT SCENARIOS AND BREAK-EVEN</t>
        </is>
      </c>
    </row>
    <row r="3">
      <c r="A3" s="14" t="inlineStr">
        <is>
          <t>Base game units sold</t>
        </is>
      </c>
      <c r="B3" s="14" t="inlineStr">
        <is>
          <t>Year 1</t>
        </is>
      </c>
      <c r="C3" s="14" t="inlineStr">
        <is>
          <t>Year 2</t>
        </is>
      </c>
      <c r="D3" s="14" t="inlineStr">
        <is>
          <t>Year 3</t>
        </is>
      </c>
      <c r="E3" s="14" t="inlineStr">
        <is>
          <t>3-yr total</t>
        </is>
      </c>
      <c r="F3" s="14" t="inlineStr">
        <is>
          <t>Rationale</t>
        </is>
      </c>
    </row>
    <row r="4">
      <c r="A4" s="19" t="inlineStr">
        <is>
          <t>Conservative</t>
        </is>
      </c>
      <c r="B4" s="20" t="n">
        <v>100000</v>
      </c>
      <c r="C4" s="20" t="n">
        <v>175000</v>
      </c>
      <c r="D4" s="20" t="n">
        <v>250000</v>
      </c>
      <c r="E4" s="21">
        <f>SUM(B4:D4)</f>
        <v/>
      </c>
      <c r="F4" s="17" t="inlineStr">
        <is>
          <t>Below every named comp. Assumes no platform featuring, no publisher, limited press. This is the downside the company must survive.</t>
        </is>
      </c>
    </row>
    <row r="5">
      <c r="A5" s="19" t="inlineStr">
        <is>
          <t>Base</t>
        </is>
      </c>
      <c r="B5" s="20" t="n">
        <v>250000</v>
      </c>
      <c r="C5" s="20" t="n">
        <v>450000</v>
      </c>
      <c r="D5" s="20" t="n">
        <v>700000</v>
      </c>
      <c r="E5" s="21">
        <f>SUM(B5:D5)</f>
        <v/>
      </c>
      <c r="F5" s="17" t="inlineStr">
        <is>
          <t>In line with Hollow Knight (~250K Year 1 Steam) and Hades (~300K Early Access Year 1). Growth from Xbox in Year 2 and PC in Year 3 plus storefront long tail.</t>
        </is>
      </c>
    </row>
    <row r="6">
      <c r="A6" s="19" t="inlineStr">
        <is>
          <t>Upside</t>
        </is>
      </c>
      <c r="B6" s="20" t="n">
        <v>500000</v>
      </c>
      <c r="C6" s="20" t="n">
        <v>900000</v>
      </c>
      <c r="D6" s="20" t="n">
        <v>1500000</v>
      </c>
      <c r="E6" s="21">
        <f>SUM(B6:D6)</f>
        <v/>
      </c>
      <c r="F6" s="17" t="inlineStr">
        <is>
          <t>Requires platform featuring or a publishing partner. Treated as upside, not as a requirement for success.</t>
        </is>
      </c>
    </row>
    <row r="8">
      <c r="A8" s="5" t="inlineStr">
        <is>
          <t>ACTIVE SCENARIO</t>
        </is>
      </c>
      <c r="B8" s="22" t="inlineStr">
        <is>
          <t>Base</t>
        </is>
      </c>
      <c r="F8" s="12" t="inlineStr">
        <is>
          <t>Type Conservative, Base, or Upside. The Projections tab reads from this cell.</t>
        </is>
      </c>
    </row>
    <row r="10">
      <c r="A10" s="6" t="inlineStr">
        <is>
          <t>BREAK-EVEN ANALYSIS</t>
        </is>
      </c>
      <c r="B10" s="7" t="n"/>
      <c r="C10" s="7" t="n"/>
      <c r="D10" s="7" t="n"/>
      <c r="E10" s="7" t="n"/>
      <c r="F10" s="7" t="n"/>
    </row>
    <row r="11">
      <c r="A11" s="4" t="inlineStr">
        <is>
          <t>Year 1 production cost</t>
        </is>
      </c>
      <c r="B11" s="23">
        <f>'Cost Breakdown'!B11</f>
        <v/>
      </c>
    </row>
    <row r="12">
      <c r="A12" s="4" t="inlineStr">
        <is>
          <t>Net revenue per base game unit</t>
        </is>
      </c>
      <c r="B12" s="24">
        <f>Assumptions!B8</f>
        <v/>
      </c>
    </row>
    <row r="13">
      <c r="A13" s="5" t="inlineStr">
        <is>
          <t>BREAK-EVEN — base game units</t>
        </is>
      </c>
      <c r="B13" s="25">
        <f>IFERROR(B11/B12,0)</f>
        <v/>
      </c>
      <c r="F13" s="9" t="inlineStr">
        <is>
          <t>Units required to recover full Year 1 production cost from base game sales alone, before any DLC or soundtrack revenue.</t>
        </is>
      </c>
    </row>
    <row r="14">
      <c r="A14" s="4" t="inlineStr">
        <is>
          <t>Break-even as % of PSN monthly active users</t>
        </is>
      </c>
      <c r="B14" s="26">
        <f>B13/119000000</f>
        <v/>
      </c>
      <c r="F14" s="12" t="inlineStr">
        <is>
          <t>PSN MAU 119M (Sony Q2 FY2025). Context only — not a penetration forecast.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30"/>
  <sheetViews>
    <sheetView workbookViewId="0">
      <selection activeCell="A1" sqref="A1"/>
    </sheetView>
  </sheetViews>
  <sheetFormatPr baseColWidth="8" defaultRowHeight="15"/>
  <cols>
    <col width="44" customWidth="1" min="1" max="1"/>
    <col width="17" customWidth="1" min="2" max="2"/>
    <col width="17" customWidth="1" min="3" max="3"/>
    <col width="17" customWidth="1" min="4" max="4"/>
    <col width="17" customWidth="1" min="5" max="5"/>
    <col width="44" customWidth="1" min="6" max="6"/>
  </cols>
  <sheetData>
    <row r="1">
      <c r="A1" s="1" t="inlineStr">
        <is>
          <t>3-YEAR PROJECTIONS</t>
        </is>
      </c>
    </row>
    <row r="2">
      <c r="A2" s="12" t="inlineStr">
        <is>
          <t>Driven by the ACTIVE SCENARIO cell on the Scenarios tab.</t>
        </is>
      </c>
    </row>
    <row r="4">
      <c r="A4" s="14" t="inlineStr"/>
      <c r="B4" s="14" t="inlineStr">
        <is>
          <t>Year 1</t>
        </is>
      </c>
      <c r="C4" s="14" t="inlineStr">
        <is>
          <t>Year 2</t>
        </is>
      </c>
      <c r="D4" s="14" t="inlineStr">
        <is>
          <t>Year 3</t>
        </is>
      </c>
      <c r="E4" s="14" t="inlineStr">
        <is>
          <t>3-yr total</t>
        </is>
      </c>
      <c r="F4" s="14" t="inlineStr"/>
    </row>
    <row r="5">
      <c r="A5" s="6" t="inlineStr">
        <is>
          <t>UNITS</t>
        </is>
      </c>
      <c r="B5" s="7" t="n"/>
      <c r="C5" s="7" t="n"/>
      <c r="D5" s="7" t="n"/>
      <c r="E5" s="7" t="n"/>
      <c r="F5" s="7" t="n"/>
    </row>
    <row r="6">
      <c r="A6" s="4" t="inlineStr">
        <is>
          <t>Base game units</t>
        </is>
      </c>
      <c r="B6" s="27">
        <f>INDEX(Scenarios!B$4:B$6,MATCH(Scenarios!$B$8,Scenarios!$A$4:$A$6,0))</f>
        <v/>
      </c>
      <c r="C6" s="27">
        <f>INDEX(Scenarios!C$4:C$6,MATCH(Scenarios!$B$8,Scenarios!$A$4:$A$6,0))</f>
        <v/>
      </c>
      <c r="D6" s="27">
        <f>INDEX(Scenarios!D$4:D$6,MATCH(Scenarios!$B$8,Scenarios!$A$4:$A$6,0))</f>
        <v/>
      </c>
      <c r="E6" s="27">
        <f>SUM(B6:D6)</f>
        <v/>
      </c>
    </row>
    <row r="7">
      <c r="A7" s="4" t="inlineStr">
        <is>
          <t>DLC units</t>
        </is>
      </c>
      <c r="B7" s="27">
        <f>B6*Assumptions!B$14</f>
        <v/>
      </c>
      <c r="C7" s="27">
        <f>C6*Assumptions!C$14</f>
        <v/>
      </c>
      <c r="D7" s="27">
        <f>D6*Assumptions!D$14</f>
        <v/>
      </c>
      <c r="E7" s="27">
        <f>SUM(B7:D7)</f>
        <v/>
      </c>
    </row>
    <row r="8">
      <c r="A8" s="4" t="inlineStr">
        <is>
          <t>Soundtrack units</t>
        </is>
      </c>
      <c r="B8" s="27">
        <f>B6*Assumptions!B$15</f>
        <v/>
      </c>
      <c r="C8" s="27">
        <f>C6*Assumptions!C$15</f>
        <v/>
      </c>
      <c r="D8" s="27">
        <f>D6*Assumptions!D$15</f>
        <v/>
      </c>
      <c r="E8" s="27">
        <f>SUM(B8:D8)</f>
        <v/>
      </c>
    </row>
    <row r="10">
      <c r="A10" s="6" t="inlineStr">
        <is>
          <t>NET REVENUE (after platform fees)</t>
        </is>
      </c>
      <c r="B10" s="7" t="n"/>
      <c r="C10" s="7" t="n"/>
      <c r="D10" s="7" t="n"/>
      <c r="E10" s="7" t="n"/>
      <c r="F10" s="7" t="n"/>
    </row>
    <row r="11">
      <c r="A11" s="4" t="inlineStr">
        <is>
          <t>Base game revenue</t>
        </is>
      </c>
      <c r="B11" s="28">
        <f>B6*Assumptions!$B$8</f>
        <v/>
      </c>
      <c r="C11" s="28">
        <f>C6*Assumptions!$B$8</f>
        <v/>
      </c>
      <c r="D11" s="28">
        <f>D6*Assumptions!$B$8</f>
        <v/>
      </c>
      <c r="E11" s="28">
        <f>SUM(B11:D11)</f>
        <v/>
      </c>
    </row>
    <row r="12">
      <c r="A12" s="4" t="inlineStr">
        <is>
          <t>DLC revenue</t>
        </is>
      </c>
      <c r="B12" s="28">
        <f>B7*Assumptions!$B$9</f>
        <v/>
      </c>
      <c r="C12" s="28">
        <f>C7*Assumptions!$B$9</f>
        <v/>
      </c>
      <c r="D12" s="28">
        <f>D7*Assumptions!$B$9</f>
        <v/>
      </c>
      <c r="E12" s="28">
        <f>SUM(B12:D12)</f>
        <v/>
      </c>
    </row>
    <row r="13">
      <c r="A13" s="4" t="inlineStr">
        <is>
          <t>Soundtrack revenue</t>
        </is>
      </c>
      <c r="B13" s="28">
        <f>B8*Assumptions!$B$10</f>
        <v/>
      </c>
      <c r="C13" s="28">
        <f>C8*Assumptions!$B$10</f>
        <v/>
      </c>
      <c r="D13" s="28">
        <f>D8*Assumptions!$B$10</f>
        <v/>
      </c>
      <c r="E13" s="28">
        <f>SUM(B13:D13)</f>
        <v/>
      </c>
    </row>
    <row r="14">
      <c r="A14" s="6" t="inlineStr">
        <is>
          <t>TOTAL NET REVENUE</t>
        </is>
      </c>
      <c r="B14" s="18">
        <f>SUM(B11:B13)</f>
        <v/>
      </c>
      <c r="C14" s="18">
        <f>SUM(C11:C13)</f>
        <v/>
      </c>
      <c r="D14" s="18">
        <f>SUM(D11:D13)</f>
        <v/>
      </c>
      <c r="E14" s="18">
        <f>SUM(E11:E13)</f>
        <v/>
      </c>
      <c r="F14" s="7" t="n"/>
    </row>
    <row r="16">
      <c r="A16" s="6" t="inlineStr">
        <is>
          <t>COSTS</t>
        </is>
      </c>
      <c r="B16" s="7" t="n"/>
      <c r="C16" s="7" t="n"/>
      <c r="D16" s="7" t="n"/>
      <c r="E16" s="7" t="n"/>
      <c r="F16" s="7" t="n"/>
    </row>
    <row r="17">
      <c r="A17" s="4" t="inlineStr">
        <is>
          <t>Total production and operating cost</t>
        </is>
      </c>
      <c r="B17" s="23">
        <f>'Cost Breakdown'!B11</f>
        <v/>
      </c>
      <c r="C17" s="23">
        <f>'Cost Breakdown'!C11</f>
        <v/>
      </c>
      <c r="D17" s="23">
        <f>'Cost Breakdown'!D11</f>
        <v/>
      </c>
      <c r="E17" s="28">
        <f>SUM(B17:D17)</f>
        <v/>
      </c>
    </row>
    <row r="19">
      <c r="A19" s="6" t="inlineStr">
        <is>
          <t>EBITDA</t>
        </is>
      </c>
      <c r="B19" s="18">
        <f>B14-B17</f>
        <v/>
      </c>
      <c r="C19" s="18">
        <f>C14-C17</f>
        <v/>
      </c>
      <c r="D19" s="18">
        <f>D14-D17</f>
        <v/>
      </c>
      <c r="E19" s="18">
        <f>E14-E17</f>
        <v/>
      </c>
      <c r="F19" s="7" t="n"/>
    </row>
    <row r="20">
      <c r="A20" s="4" t="inlineStr">
        <is>
          <t>EBITDA margin</t>
        </is>
      </c>
      <c r="B20" s="29">
        <f>IFERROR(B19/B14,0)</f>
        <v/>
      </c>
      <c r="C20" s="29">
        <f>IFERROR(C19/C14,0)</f>
        <v/>
      </c>
      <c r="D20" s="29">
        <f>IFERROR(D19/D14,0)</f>
        <v/>
      </c>
      <c r="E20" s="29">
        <f>IFERROR(E19/E14,0)</f>
        <v/>
      </c>
    </row>
    <row r="21">
      <c r="A21" s="4" t="inlineStr">
        <is>
          <t>Cumulative EBITDA</t>
        </is>
      </c>
      <c r="B21" s="28">
        <f>B19</f>
        <v/>
      </c>
      <c r="C21" s="28">
        <f>B21+C19</f>
        <v/>
      </c>
      <c r="D21" s="28">
        <f>C21+D19</f>
        <v/>
      </c>
    </row>
    <row r="23">
      <c r="A23" s="6" t="inlineStr">
        <is>
          <t>RETURN ON $600K PRE-SEED</t>
        </is>
      </c>
      <c r="B23" s="7" t="n"/>
      <c r="C23" s="7" t="n"/>
      <c r="D23" s="7" t="n"/>
      <c r="E23" s="7" t="n"/>
      <c r="F23" s="7" t="n"/>
    </row>
    <row r="24">
      <c r="A24" s="4" t="inlineStr">
        <is>
          <t>Pre-seed raise</t>
        </is>
      </c>
      <c r="B24" s="30" t="n">
        <v>600000</v>
      </c>
    </row>
    <row r="25">
      <c r="A25" s="4" t="inlineStr">
        <is>
          <t>3-year cumulative EBITDA</t>
        </is>
      </c>
      <c r="B25" s="28">
        <f>E19</f>
        <v/>
      </c>
    </row>
    <row r="26">
      <c r="A26" s="5" t="inlineStr">
        <is>
          <t>Gross multiple on invested capital</t>
        </is>
      </c>
      <c r="B26" s="31">
        <f>IFERROR(B25/B24,0)</f>
        <v/>
      </c>
      <c r="F26" s="9" t="inlineStr">
        <is>
          <t>Company-level, pre-dilution. Investor return depends on ownership at conversion.</t>
        </is>
      </c>
    </row>
    <row r="29">
      <c r="A29" s="5" t="inlineStr">
        <is>
          <t>NOTE ON YEAR 2-3 EBITDA MARGIN</t>
        </is>
      </c>
    </row>
    <row r="30" ht="58" customHeight="1">
      <c r="A30" s="9" t="inlineStr">
        <is>
          <t>Years 2-3 show high EBITDA margins because this model covers Title 1 (The Jinn) only. Development cost for Title 2 and Title 3 is NOT charged here - those are separate capital allocation decisions, not a cost of running The Jinn. A reader should treat Year 2-3 EBITDA as cash available for reinvestment into the portfolio, not as distributable profit. Post-launch costs for a premium non-live-service title are genuinely low: no servers, no live-ops team, no content cadence obligation.</t>
        </is>
      </c>
    </row>
  </sheetData>
  <mergeCells count="1">
    <mergeCell ref="A30:F3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2026-08-20T15:49:24Z</dcterms:created>
  <dcterms:modified xsi:type="dcterms:W3CDTF">2026-08-20T15:50:14Z</dcterms:modified>
</cp:coreProperties>
</file>